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ttps://oksnt.sharepoint.com/Felles/OKS/LÆRLING OG BEDRIFTUNDERSØKELSER/2020/"/>
    </mc:Choice>
  </mc:AlternateContent>
  <xr:revisionPtr revIDLastSave="10" documentId="8_{15B29717-F297-4AAB-A993-D2E724EB65DB}" xr6:coauthVersionLast="45" xr6:coauthVersionMax="45" xr10:uidLastSave="{82644274-C62B-4DD7-BA9E-855C6E99BA06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3" i="1" l="1"/>
  <c r="I90" i="1"/>
  <c r="I106" i="1"/>
  <c r="I105" i="1"/>
  <c r="I96" i="1"/>
  <c r="I99" i="1"/>
  <c r="I98" i="1"/>
  <c r="I97" i="1"/>
  <c r="I85" i="1"/>
  <c r="I84" i="1"/>
  <c r="I83" i="1"/>
  <c r="I82" i="1"/>
  <c r="I81" i="1"/>
  <c r="I80" i="1"/>
  <c r="I74" i="1"/>
  <c r="I68" i="1"/>
  <c r="I67" i="1"/>
  <c r="I61" i="1"/>
  <c r="I60" i="1"/>
  <c r="I59" i="1"/>
  <c r="I50" i="1"/>
  <c r="I47" i="1"/>
  <c r="I41" i="1"/>
  <c r="I38" i="1"/>
  <c r="I36" i="1"/>
  <c r="I35" i="1"/>
  <c r="I27" i="1"/>
  <c r="I26" i="1"/>
  <c r="I21" i="1"/>
  <c r="I20" i="1"/>
  <c r="I19" i="1"/>
  <c r="I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aervices</author>
  </authors>
  <commentList>
    <comment ref="A101" authorId="0" shapeId="0" xr:uid="{00000000-0006-0000-0000-000001000000}">
      <text>
        <r>
          <rPr>
            <sz val="10"/>
            <rFont val="Tahoma"/>
            <family val="2"/>
          </rPr>
          <t xml:space="preserve">* Nye spørsmål i 2020. Resultatene fra 2020 er derfor ikke sammenlignbare med liknende spørsmål fra tidligere år.
</t>
        </r>
        <r>
          <rPr>
            <sz val="10"/>
            <color theme="1"/>
            <rFont val="Arial"/>
            <family val="2"/>
          </rPr>
          <t xml:space="preserve">** Frem til og med gjennomføringen i 2019 ble utsagnene stilt til alle respondenter. Tallene fra 2020 er derfor ikke sammenlignbare med tall fra tidligere år.
</t>
        </r>
        <r>
          <rPr>
            <sz val="10"/>
            <color theme="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<sst xmlns="http://schemas.openxmlformats.org/spreadsheetml/2006/main" count="225" uniqueCount="107">
  <si>
    <t>Utvalg</t>
  </si>
  <si>
    <t>År</t>
  </si>
  <si>
    <t>Prikket</t>
  </si>
  <si>
    <t>Sist oppdatert</t>
  </si>
  <si>
    <t>2020 - OPPL/BEDR: Oks Trøndelag Sa</t>
  </si>
  <si>
    <t/>
  </si>
  <si>
    <t>08.01.2021</t>
  </si>
  <si>
    <t>Lærlingundersøkelsen</t>
  </si>
  <si>
    <t xml:space="preserve">Symbolet (-) betyr at resultatet er skjult, se "Prikkeregler" i toppmenyen._x000D_
_x000D_
</t>
  </si>
  <si>
    <t xml:space="preserve">Yrkesfaglig fordypning (YFF)_x000D_
_x000D_
</t>
  </si>
  <si>
    <t>Ja, kun på Vg1</t>
  </si>
  <si>
    <t>Ja, kun på Vg2</t>
  </si>
  <si>
    <t>Både på Vg1 og Vg2</t>
  </si>
  <si>
    <t>Nei</t>
  </si>
  <si>
    <t>Snitt</t>
  </si>
  <si>
    <t>Var du utplassert i praksis i bedrift i faget yrkesfaglig fordypning (YFF) på Vg1 og/eller Vg2? *</t>
  </si>
  <si>
    <t>-</t>
  </si>
  <si>
    <t>Hvor enig eller uenig er du i følgende utsagn?</t>
  </si>
  <si>
    <t>Helt uenig</t>
  </si>
  <si>
    <t>Nokså uenig</t>
  </si>
  <si>
    <t>Verken uenig eller enig</t>
  </si>
  <si>
    <t>Nokså enig</t>
  </si>
  <si>
    <t>Helt enig</t>
  </si>
  <si>
    <t>YFF ga meg viktig kjennskap til arbeidslivet **</t>
  </si>
  <si>
    <t xml:space="preserve">* Nytt spørsmål i 2020_x000D_
** Frem til og med gjennomføringen i 2019 ble spørsmålet stilt til alle respondenter. Tallene fra 2020 er derfor ikke sammenlignbare med tall fra tidligere år._x000D_
_x000D_
</t>
  </si>
  <si>
    <t xml:space="preserve">_x000D_
Opplæring i skole som forberedelse til opplæring i arbeidslivet_x000D_
_x000D_
</t>
  </si>
  <si>
    <t>Undervisningen i yrkesfagene på skolen ga et godt grunnlag for det jeg skulle lære i bedriften</t>
  </si>
  <si>
    <t>Utstyret vi brukte på skolen var godt nok for å lære fagene</t>
  </si>
  <si>
    <t>Lærerne mine hadde god innsikt i det jeg skulle møte i læretiden</t>
  </si>
  <si>
    <t xml:space="preserve">_x000D_
Motivasjon_x000D_
_x000D_
</t>
  </si>
  <si>
    <t>I svært liten grad</t>
  </si>
  <si>
    <t>I nokså liten grad</t>
  </si>
  <si>
    <t>Verken eller</t>
  </si>
  <si>
    <t>I nokså stor grad</t>
  </si>
  <si>
    <t>I svært stor grad</t>
  </si>
  <si>
    <t>I hvilken grad er du motivert til å lære i bedriften?</t>
  </si>
  <si>
    <t>I hvilken grad er du sikker på at du har valgt riktig fag? *</t>
  </si>
  <si>
    <t>I hvilken grad gleder du deg til å gå på arbeid i lærebedriften? *</t>
  </si>
  <si>
    <t>I hvilken grad liker du arbeidsoppgavene dine i lærebedriften?</t>
  </si>
  <si>
    <t xml:space="preserve">* Nye spørsmål i 2020_x000D_
_x000D_
</t>
  </si>
  <si>
    <t xml:space="preserve">_x000D_
Trivsel_x000D_
_x000D_
</t>
  </si>
  <si>
    <t>Tenk tilbake på de siste tre månedene i bedriften når du svarer.</t>
  </si>
  <si>
    <t>I hvilken grad trives du på arbeidsplassen?</t>
  </si>
  <si>
    <t>I hvilken grad trives du med kollegaene dine?</t>
  </si>
  <si>
    <t>I hvilken grad trives du med dine kunder/leverandører/pasienter? *</t>
  </si>
  <si>
    <t>I hvilken grad er du fornøyd med opplæringen du har fått på arbeidsplassen så langt?</t>
  </si>
  <si>
    <t>Ja</t>
  </si>
  <si>
    <t>Kan du anbefale denne bedriften til andre som skal begynne læretida på ditt fagområde?</t>
  </si>
  <si>
    <t xml:space="preserve">* Nytt spørsmål i 2020_x000D_
_x000D_
</t>
  </si>
  <si>
    <t xml:space="preserve">_x000D_
Trygt miljø_x000D_
_x000D_
</t>
  </si>
  <si>
    <t>Med mobbing mener vi gjentatte negative handlinger fra en eller flere sammen, mot en som kan ha vanskelig for å forsvare seg. Mobbing kan være å kalle en annen stygge ting og erte, holde en annen utenfor, baksnakke eller slå, dytte eller holde fast.</t>
  </si>
  <si>
    <t>Ikke i det hele tatt</t>
  </si>
  <si>
    <t>En sjelden gang</t>
  </si>
  <si>
    <t>2-3 ganger i måneden</t>
  </si>
  <si>
    <t>Omtrent en gang i uken</t>
  </si>
  <si>
    <t>Flere ganger i uken</t>
  </si>
  <si>
    <t>Er du blitt mobbet på arbeidsplassen de siste månedene?</t>
  </si>
  <si>
    <t>Uønsket seksuell oppmerksomhet er oppmerksomhet som er av seksuell karakter og oppleves som krenkende og plagsom for den som rammes</t>
  </si>
  <si>
    <t>Er du blitt utsatt for uønsket seksuell oppmerksomhet på arbeidsplassen de siste månedene?</t>
  </si>
  <si>
    <t>Kjenner du til varslingsrutiner dersom du opplever eller ser mobbing eller uønska seksuell oppmerksomhet i din bedrift? **</t>
  </si>
  <si>
    <t xml:space="preserve">* Spørsmålet er endret i 2020_x000D_
** Nytt spørsmål i 2020_x000D_
_x000D_
</t>
  </si>
  <si>
    <t xml:space="preserve">_x000D_
Helse, miljø og sikkerhet (HMS)_x000D_
_x000D_
</t>
  </si>
  <si>
    <t>Har du fått opplæring i HMS på arbeidsplassen?</t>
  </si>
  <si>
    <t>Vet du hvordan du skal si ifra om et avvik?</t>
  </si>
  <si>
    <t>Er det lett tilgang på verneutstyr i din bedrift? *</t>
  </si>
  <si>
    <t xml:space="preserve">_x000D_
Læreplan_x000D_
_x000D_
</t>
  </si>
  <si>
    <t>Læreplanen gjelder for opplæringen i faget over hele landet, og består blant annet av kompetansemål som beskriver hva lærlingen skal kunne når opplæringen er over.</t>
  </si>
  <si>
    <t>Vet ikke</t>
  </si>
  <si>
    <t>I hvilken grad vet du hva læreplanen sier om hva du skal lære i læretiden din?</t>
  </si>
  <si>
    <t>I hvilken grad samsvarer opplæringen du har fått med det læreplanen sier du skal lære i faget</t>
  </si>
  <si>
    <t xml:space="preserve">_x000D_
Intern plan_x000D_
_x000D_
</t>
  </si>
  <si>
    <t>Alle bedrifter skal lage en plan over hva lærlingen skal lære. Dette kan være en intern plan, en halvårsplan, opplæringsplan etc. som kan være nettbasert, i papir eller en app på mobilen.</t>
  </si>
  <si>
    <t>Ja, til dels</t>
  </si>
  <si>
    <t>Har bedriften laget en plan over det du skal lære? *</t>
  </si>
  <si>
    <t>Blir den interne planen brukt? **</t>
  </si>
  <si>
    <t xml:space="preserve">_x000D_
Medvirkning, veiledning og egenvurdering_x000D_
_x000D_
</t>
  </si>
  <si>
    <t>Det er trolig flere som deltar og bidrar inn i din opplæring, for eksempel faglig leder, instruktør og andre kollegaer. I påstandene under ber vi deg vurdere opplæringen samlet.</t>
  </si>
  <si>
    <t>I hvilken grad deltar du i planlegging av arbeidet ditt?</t>
  </si>
  <si>
    <t>I hvilken grad  deltar du i vurdering av arbeidet ditt?</t>
  </si>
  <si>
    <t>I hvilken grad klarer du selv å avgjøre om du har løst en arbeidsoppgave på en faglig god måte?</t>
  </si>
  <si>
    <t>I hvilken grad får du tilbakemelding på arbeidet ditt, slik at du kan bli bedre i faget?</t>
  </si>
  <si>
    <t>I hvilken grad får du hjelp og støtte i arbeidet du gjør dersom du trenger det?</t>
  </si>
  <si>
    <t>I hvilken grad dokumenterer du arbeidet ditt i opplæringsbok, logg, nettside, mobil, app eller lignende?</t>
  </si>
  <si>
    <t xml:space="preserve">_x000D_
Halvårsvurdering_x000D_
_x000D_
</t>
  </si>
  <si>
    <t>Bedriften skal minst en gang hvert halvår ha en planlagt samtale med lærlingen om faglig utvikling. Dette kalles ofte halvårsvurdering.</t>
  </si>
  <si>
    <t>Ja, men ikke hvert halvår</t>
  </si>
  <si>
    <t>Har du hatt planlagte samtaler med en i bedriften eller opplæringskontoret minst en gang hvert halvår, hvor dere går igjennom hva du har lært og hva du skal lære framover? *</t>
  </si>
  <si>
    <t>Ja, men ikke hver gang</t>
  </si>
  <si>
    <t>Fikk du en skriftlig oppsummering fra samtalen? *</t>
  </si>
  <si>
    <t>Hvor godt passer disse utsagnene for de planlagte samtalene? **</t>
  </si>
  <si>
    <t>Passer svært dårlig</t>
  </si>
  <si>
    <t>Passer nokså dårlig</t>
  </si>
  <si>
    <t>Passer verken godt eller dårlig</t>
  </si>
  <si>
    <t>Passer nokså godt</t>
  </si>
  <si>
    <t>Passer svært godt</t>
  </si>
  <si>
    <t>Vi snakker om hvordan jeg trives</t>
  </si>
  <si>
    <t>Vi snakker om min faglige prestasjon</t>
  </si>
  <si>
    <t>Vi snakker om hva jeg skal gjøre for å bli bedre i faget</t>
  </si>
  <si>
    <t>Vi planlegger hvilke arbeidsoppgaver jeg skal arbeide med til neste samtale</t>
  </si>
  <si>
    <t>* Nye spørsmål i 2020. Resultatene fra 2020 er derfor ikke sammenlignbare med liknende spørsmål fra tidligere år._x000D_
** Frem til og med gjennomføringen i 2019 ble utsagnene stilt til alle respondenter. Tallene fra 2020 er derfor ikke sammenlignbare med...</t>
  </si>
  <si>
    <t xml:space="preserve">_x000D_
Fagprøve_x000D_
_x000D_
</t>
  </si>
  <si>
    <t>Målet med opplæringen er at du skal ta fagprøve.</t>
  </si>
  <si>
    <t>Vet du hva du skal kunne til fagprøven?</t>
  </si>
  <si>
    <t>Vet du hvordan fagprøven skal gjennomføres?</t>
  </si>
  <si>
    <t>Forskjell fra 2019</t>
  </si>
  <si>
    <t>Var ikke med i 2019</t>
  </si>
  <si>
    <t>Dette spørsmålet er snudd litt på hodet, så her er tallet misvisende da de i 2019 spurte om i hvilken grad lærlingen er i tvil om de har valgt riktig fag.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</si>
</sst>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kr&quot;\ * #,##0_-;\-&quot;kr&quot;\ * #,##0_-;_-&quot;kr&quot;\ * &quot;-&quot;_-;_-@_-"/>
    <numFmt numFmtId="41" formatCode="_-* #,##0_-;\-* #,##0_-;_-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#0.0"/>
  </numFmts>
  <fonts count="6" x14ac:knownFonts="1">
    <font>
      <sz val="10"/>
      <color theme="1"/>
      <name val="Arial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  <font>
      <sz val="10"/>
      <name val="Tahoma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2" fillId="5" borderId="0" applyNumberFormat="0" applyBorder="0" applyAlignment="0" applyProtection="0"/>
    <xf numFmtId="0" fontId="1" fillId="2" borderId="0" applyNumberFormat="0" applyBorder="0" applyAlignment="0" applyProtection="0"/>
  </cellStyleXfs>
  <cellXfs count="18">
    <xf numFmtId="0" fontId="0" fillId="0" borderId="0" xfId="0"/>
    <xf numFmtId="49" fontId="1" fillId="4" borderId="1" xfId="9" applyNumberFormat="1" applyBorder="1" applyAlignment="1">
      <alignment horizontal="left" vertical="center" wrapText="1"/>
    </xf>
    <xf numFmtId="49" fontId="1" fillId="4" borderId="1" xfId="9" applyNumberFormat="1" applyBorder="1" applyAlignment="1">
      <alignment horizontal="center" vertical="center" wrapText="1"/>
    </xf>
    <xf numFmtId="49" fontId="1" fillId="2" borderId="1" xfId="10" applyNumberFormat="1" applyBorder="1" applyAlignment="1">
      <alignment horizontal="left" vertical="center" wrapText="1"/>
    </xf>
    <xf numFmtId="1" fontId="1" fillId="2" borderId="1" xfId="10" applyNumberFormat="1" applyBorder="1" applyAlignment="1">
      <alignment horizontal="center" vertical="center"/>
    </xf>
    <xf numFmtId="49" fontId="1" fillId="2" borderId="1" xfId="10" applyNumberFormat="1" applyBorder="1" applyAlignment="1">
      <alignment horizontal="center" vertical="center" wrapText="1"/>
    </xf>
    <xf numFmtId="49" fontId="1" fillId="4" borderId="1" xfId="9" applyNumberFormat="1" applyBorder="1" applyAlignment="1">
      <alignment vertical="center" wrapText="1"/>
    </xf>
    <xf numFmtId="49" fontId="1" fillId="2" borderId="1" xfId="10" applyNumberFormat="1" applyBorder="1" applyAlignment="1">
      <alignment vertical="center" wrapText="1"/>
    </xf>
    <xf numFmtId="2" fontId="1" fillId="6" borderId="1" xfId="10" applyNumberFormat="1" applyFill="1" applyBorder="1" applyAlignment="1">
      <alignment horizontal="center" vertical="center"/>
    </xf>
    <xf numFmtId="164" fontId="1" fillId="6" borderId="1" xfId="10" applyNumberFormat="1" applyFill="1" applyBorder="1" applyAlignment="1">
      <alignment horizontal="center" vertical="center"/>
    </xf>
    <xf numFmtId="1" fontId="1" fillId="6" borderId="1" xfId="10" applyNumberFormat="1" applyFill="1" applyBorder="1" applyAlignment="1">
      <alignment horizontal="center" vertical="center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5" fillId="0" borderId="0" xfId="0" applyFont="1"/>
    <xf numFmtId="49" fontId="1" fillId="4" borderId="0" xfId="9" applyNumberFormat="1" applyAlignment="1">
      <alignment vertical="center" wrapText="1"/>
    </xf>
    <xf numFmtId="0" fontId="0" fillId="0" borderId="0" xfId="0"/>
    <xf numFmtId="49" fontId="0" fillId="0" borderId="0" xfId="0" applyNumberFormat="1" applyAlignment="1">
      <alignment vertical="center" wrapText="1"/>
    </xf>
  </cellXfs>
  <cellStyles count="15">
    <cellStyle name="AltRow" xfId="11" xr:uid="{00000000-0005-0000-0000-00000B000000}"/>
    <cellStyle name="Body" xfId="6" xr:uid="{00000000-0005-0000-0000-000006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eading" xfId="13" xr:uid="{00000000-0005-0000-0000-00000D000000}"/>
    <cellStyle name="Normal" xfId="0" builtinId="0"/>
    <cellStyle name="PageFooter" xfId="12" xr:uid="{00000000-0005-0000-0000-00000C000000}"/>
    <cellStyle name="PageHeader" xfId="7" xr:uid="{00000000-0005-0000-0000-000007000000}"/>
    <cellStyle name="Percent" xfId="1" xr:uid="{00000000-0005-0000-0000-000001000000}"/>
    <cellStyle name="Row" xfId="10" xr:uid="{00000000-0005-0000-0000-00000A000000}"/>
    <cellStyle name="TableFooter" xfId="14" xr:uid="{00000000-0005-0000-0000-00000E000000}"/>
    <cellStyle name="TableHeader" xfId="9" xr:uid="{00000000-0005-0000-0000-000009000000}"/>
    <cellStyle name="TableSubHeader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AAAAAA"/>
      <rgbColor rgb="00FFFFFF"/>
      <rgbColor rgb="00EEEEEE"/>
      <rgbColor rgb="00FFFFFF"/>
      <rgbColor rgb="00CCCCCC"/>
      <rgbColor rgb="00EEEEEE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6"/>
  <sheetViews>
    <sheetView tabSelected="1" zoomScaleNormal="100" workbookViewId="0">
      <selection activeCell="H10" sqref="H10"/>
    </sheetView>
  </sheetViews>
  <sheetFormatPr baseColWidth="10" defaultColWidth="8.7265625" defaultRowHeight="12.5" x14ac:dyDescent="0.25"/>
  <cols>
    <col min="1" max="1" width="64.26953125" customWidth="1"/>
    <col min="2" max="2" width="12.36328125" customWidth="1"/>
    <col min="3" max="3" width="9.453125" customWidth="1"/>
    <col min="4" max="4" width="10.90625" customWidth="1"/>
    <col min="5" max="5" width="11.90625" customWidth="1"/>
    <col min="6" max="6" width="7.1796875" customWidth="1"/>
    <col min="7" max="7" width="6.7265625" customWidth="1"/>
    <col min="8" max="8" width="8.36328125" customWidth="1"/>
    <col min="9" max="9" width="20.6328125" customWidth="1"/>
    <col min="10" max="20" width="11.7265625" customWidth="1"/>
  </cols>
  <sheetData>
    <row r="1" spans="1:9" ht="13" x14ac:dyDescent="0.3">
      <c r="I1" s="14" t="s">
        <v>104</v>
      </c>
    </row>
    <row r="2" spans="1:9" ht="25" x14ac:dyDescent="0.25">
      <c r="A2" s="1" t="s">
        <v>0</v>
      </c>
      <c r="B2" s="2" t="s">
        <v>1</v>
      </c>
      <c r="C2" s="2" t="s">
        <v>2</v>
      </c>
      <c r="D2" s="2" t="s">
        <v>3</v>
      </c>
    </row>
    <row r="3" spans="1:9" x14ac:dyDescent="0.25">
      <c r="A3" s="3" t="s">
        <v>4</v>
      </c>
      <c r="B3" s="4">
        <v>2020</v>
      </c>
      <c r="C3" s="5" t="s">
        <v>5</v>
      </c>
      <c r="D3" s="5" t="s">
        <v>6</v>
      </c>
    </row>
    <row r="5" spans="1:9" x14ac:dyDescent="0.25">
      <c r="A5" s="15" t="s">
        <v>7</v>
      </c>
      <c r="B5" s="16"/>
      <c r="C5" s="16"/>
      <c r="D5" s="16"/>
      <c r="E5" s="16"/>
      <c r="F5" s="16"/>
      <c r="G5" s="16"/>
    </row>
    <row r="6" spans="1:9" x14ac:dyDescent="0.25">
      <c r="A6" s="17" t="s">
        <v>8</v>
      </c>
      <c r="B6" s="16"/>
      <c r="C6" s="16"/>
      <c r="D6" s="16"/>
      <c r="E6" s="16"/>
      <c r="F6" s="16"/>
      <c r="G6" s="16"/>
    </row>
    <row r="7" spans="1:9" x14ac:dyDescent="0.25">
      <c r="A7" s="17" t="s">
        <v>9</v>
      </c>
      <c r="B7" s="16"/>
      <c r="C7" s="16"/>
      <c r="D7" s="16"/>
      <c r="E7" s="16"/>
      <c r="F7" s="16"/>
      <c r="G7" s="16"/>
    </row>
    <row r="9" spans="1:9" ht="25" x14ac:dyDescent="0.25">
      <c r="A9" s="6" t="s">
        <v>5</v>
      </c>
      <c r="B9" s="2" t="s">
        <v>10</v>
      </c>
      <c r="C9" s="2" t="s">
        <v>11</v>
      </c>
      <c r="D9" s="2" t="s">
        <v>12</v>
      </c>
      <c r="E9" s="2" t="s">
        <v>13</v>
      </c>
      <c r="F9" s="2" t="s">
        <v>14</v>
      </c>
    </row>
    <row r="10" spans="1:9" ht="25" x14ac:dyDescent="0.25">
      <c r="A10" s="7" t="s">
        <v>15</v>
      </c>
      <c r="B10" s="5" t="s">
        <v>16</v>
      </c>
      <c r="C10" s="5" t="s">
        <v>16</v>
      </c>
      <c r="D10" s="4">
        <v>42</v>
      </c>
      <c r="E10" s="4">
        <v>6</v>
      </c>
      <c r="F10" s="8">
        <v>2.96</v>
      </c>
      <c r="I10" s="13" t="s">
        <v>105</v>
      </c>
    </row>
    <row r="12" spans="1:9" ht="37.5" x14ac:dyDescent="0.25">
      <c r="A12" s="6" t="s">
        <v>17</v>
      </c>
      <c r="B12" s="2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14</v>
      </c>
    </row>
    <row r="13" spans="1:9" x14ac:dyDescent="0.25">
      <c r="A13" s="7" t="s">
        <v>23</v>
      </c>
      <c r="B13" s="5" t="s">
        <v>16</v>
      </c>
      <c r="C13" s="4">
        <v>0</v>
      </c>
      <c r="D13" s="5" t="s">
        <v>16</v>
      </c>
      <c r="E13" s="4">
        <v>16</v>
      </c>
      <c r="F13" s="4">
        <v>28</v>
      </c>
      <c r="G13" s="8">
        <v>4.3899999999999997</v>
      </c>
      <c r="I13" s="11">
        <f>4.39-4.21</f>
        <v>0.17999999999999972</v>
      </c>
    </row>
    <row r="15" spans="1:9" x14ac:dyDescent="0.25">
      <c r="A15" s="17" t="s">
        <v>24</v>
      </c>
      <c r="B15" s="16"/>
      <c r="C15" s="16"/>
      <c r="D15" s="16"/>
      <c r="E15" s="16"/>
      <c r="F15" s="16"/>
      <c r="G15" s="16"/>
    </row>
    <row r="16" spans="1:9" x14ac:dyDescent="0.25">
      <c r="A16" s="17" t="s">
        <v>25</v>
      </c>
      <c r="B16" s="16"/>
      <c r="C16" s="16"/>
      <c r="D16" s="16"/>
      <c r="E16" s="16"/>
      <c r="F16" s="16"/>
      <c r="G16" s="16"/>
    </row>
    <row r="18" spans="1:10" ht="37.5" x14ac:dyDescent="0.25">
      <c r="A18" s="6" t="s">
        <v>17</v>
      </c>
      <c r="B18" s="2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14</v>
      </c>
    </row>
    <row r="19" spans="1:10" ht="25" x14ac:dyDescent="0.25">
      <c r="A19" s="7" t="s">
        <v>26</v>
      </c>
      <c r="B19" s="5" t="s">
        <v>16</v>
      </c>
      <c r="C19" s="5" t="s">
        <v>16</v>
      </c>
      <c r="D19" s="4">
        <v>7</v>
      </c>
      <c r="E19" s="4">
        <v>26</v>
      </c>
      <c r="F19" s="4">
        <v>16</v>
      </c>
      <c r="G19" s="8">
        <v>3.91</v>
      </c>
      <c r="I19" s="12">
        <f>3.91-4.18</f>
        <v>-0.26999999999999957</v>
      </c>
    </row>
    <row r="20" spans="1:10" x14ac:dyDescent="0.25">
      <c r="A20" s="7" t="s">
        <v>27</v>
      </c>
      <c r="B20" s="4">
        <v>0</v>
      </c>
      <c r="C20" s="4">
        <v>9</v>
      </c>
      <c r="D20" s="4">
        <v>13</v>
      </c>
      <c r="E20" s="4">
        <v>24</v>
      </c>
      <c r="F20" s="4">
        <v>9</v>
      </c>
      <c r="G20" s="9">
        <v>3.6</v>
      </c>
      <c r="I20" s="12">
        <f>3.6-3.82</f>
        <v>-0.21999999999999975</v>
      </c>
    </row>
    <row r="21" spans="1:10" x14ac:dyDescent="0.25">
      <c r="A21" s="7" t="s">
        <v>28</v>
      </c>
      <c r="B21" s="5" t="s">
        <v>16</v>
      </c>
      <c r="C21" s="5" t="s">
        <v>16</v>
      </c>
      <c r="D21" s="4">
        <v>12</v>
      </c>
      <c r="E21" s="4">
        <v>22</v>
      </c>
      <c r="F21" s="4">
        <v>15</v>
      </c>
      <c r="G21" s="8">
        <v>3.85</v>
      </c>
      <c r="I21" s="12">
        <f>3.85-4.09</f>
        <v>-0.23999999999999977</v>
      </c>
    </row>
    <row r="23" spans="1:10" x14ac:dyDescent="0.25">
      <c r="A23" s="17" t="s">
        <v>29</v>
      </c>
      <c r="B23" s="16"/>
      <c r="C23" s="16"/>
      <c r="D23" s="16"/>
      <c r="E23" s="16"/>
      <c r="F23" s="16"/>
      <c r="G23" s="16"/>
    </row>
    <row r="25" spans="1:10" ht="37.5" x14ac:dyDescent="0.25">
      <c r="A25" s="6" t="s">
        <v>5</v>
      </c>
      <c r="B25" s="2" t="s">
        <v>30</v>
      </c>
      <c r="C25" s="2" t="s">
        <v>31</v>
      </c>
      <c r="D25" s="2" t="s">
        <v>32</v>
      </c>
      <c r="E25" s="2" t="s">
        <v>33</v>
      </c>
      <c r="F25" s="2" t="s">
        <v>34</v>
      </c>
      <c r="G25" s="2" t="s">
        <v>14</v>
      </c>
    </row>
    <row r="26" spans="1:10" x14ac:dyDescent="0.25">
      <c r="A26" s="7" t="s">
        <v>35</v>
      </c>
      <c r="B26" s="4">
        <v>0</v>
      </c>
      <c r="C26" s="4">
        <v>0</v>
      </c>
      <c r="D26" s="5" t="s">
        <v>16</v>
      </c>
      <c r="E26" s="5" t="s">
        <v>16</v>
      </c>
      <c r="F26" s="4">
        <v>40</v>
      </c>
      <c r="G26" s="8">
        <v>4.71</v>
      </c>
      <c r="I26" s="11">
        <f>4.71-4.68</f>
        <v>3.0000000000000249E-2</v>
      </c>
    </row>
    <row r="27" spans="1:10" x14ac:dyDescent="0.25">
      <c r="A27" s="7" t="s">
        <v>36</v>
      </c>
      <c r="B27" s="4">
        <v>0</v>
      </c>
      <c r="C27" s="4">
        <v>0</v>
      </c>
      <c r="D27" s="4">
        <v>9</v>
      </c>
      <c r="E27" s="4">
        <v>23</v>
      </c>
      <c r="F27" s="4">
        <v>23</v>
      </c>
      <c r="G27" s="8">
        <v>4.25</v>
      </c>
      <c r="I27" s="11">
        <f>4.25-2.28</f>
        <v>1.9700000000000002</v>
      </c>
      <c r="J27" t="s">
        <v>106</v>
      </c>
    </row>
    <row r="28" spans="1:10" x14ac:dyDescent="0.25">
      <c r="A28" s="7" t="s">
        <v>37</v>
      </c>
      <c r="B28" s="5" t="s">
        <v>16</v>
      </c>
      <c r="C28" s="4">
        <v>0</v>
      </c>
      <c r="D28" s="5" t="s">
        <v>16</v>
      </c>
      <c r="E28" s="4">
        <v>19</v>
      </c>
      <c r="F28" s="4">
        <v>31</v>
      </c>
      <c r="G28" s="8">
        <v>4.4400000000000004</v>
      </c>
      <c r="I28" s="13" t="s">
        <v>105</v>
      </c>
    </row>
    <row r="29" spans="1:10" x14ac:dyDescent="0.25">
      <c r="A29" s="7" t="s">
        <v>38</v>
      </c>
      <c r="B29" s="4">
        <v>0</v>
      </c>
      <c r="C29" s="5" t="s">
        <v>16</v>
      </c>
      <c r="D29" s="5" t="s">
        <v>16</v>
      </c>
      <c r="E29" s="4">
        <v>23</v>
      </c>
      <c r="F29" s="4">
        <v>27</v>
      </c>
      <c r="G29" s="8">
        <v>4.3499999999999996</v>
      </c>
      <c r="I29" s="13" t="s">
        <v>105</v>
      </c>
    </row>
    <row r="31" spans="1:10" x14ac:dyDescent="0.25">
      <c r="A31" s="17" t="s">
        <v>39</v>
      </c>
      <c r="B31" s="16"/>
      <c r="C31" s="16"/>
      <c r="D31" s="16"/>
      <c r="E31" s="16"/>
      <c r="F31" s="16"/>
      <c r="G31" s="16"/>
    </row>
    <row r="32" spans="1:10" x14ac:dyDescent="0.25">
      <c r="A32" s="17" t="s">
        <v>40</v>
      </c>
      <c r="B32" s="16"/>
      <c r="C32" s="16"/>
      <c r="D32" s="16"/>
      <c r="E32" s="16"/>
      <c r="F32" s="16"/>
      <c r="G32" s="16"/>
    </row>
    <row r="34" spans="1:9" ht="37.5" x14ac:dyDescent="0.25">
      <c r="A34" s="6" t="s">
        <v>41</v>
      </c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2" t="s">
        <v>14</v>
      </c>
    </row>
    <row r="35" spans="1:9" x14ac:dyDescent="0.25">
      <c r="A35" s="7" t="s">
        <v>42</v>
      </c>
      <c r="B35" s="4">
        <v>0</v>
      </c>
      <c r="C35" s="5" t="s">
        <v>16</v>
      </c>
      <c r="D35" s="5" t="s">
        <v>16</v>
      </c>
      <c r="E35" s="4">
        <v>18</v>
      </c>
      <c r="F35" s="4">
        <v>30</v>
      </c>
      <c r="G35" s="8">
        <v>4.37</v>
      </c>
      <c r="I35" s="12">
        <f>4.37-4.48</f>
        <v>-0.11000000000000032</v>
      </c>
    </row>
    <row r="36" spans="1:9" x14ac:dyDescent="0.25">
      <c r="A36" s="7" t="s">
        <v>43</v>
      </c>
      <c r="B36" s="4">
        <v>0</v>
      </c>
      <c r="C36" s="5" t="s">
        <v>16</v>
      </c>
      <c r="D36" s="5" t="s">
        <v>16</v>
      </c>
      <c r="E36" s="4">
        <v>14</v>
      </c>
      <c r="F36" s="4">
        <v>33</v>
      </c>
      <c r="G36" s="8">
        <v>4.47</v>
      </c>
      <c r="I36" s="12">
        <f>4.47-4.53</f>
        <v>-6.0000000000000497E-2</v>
      </c>
    </row>
    <row r="37" spans="1:9" x14ac:dyDescent="0.25">
      <c r="A37" s="7" t="s">
        <v>44</v>
      </c>
      <c r="B37" s="4">
        <v>0</v>
      </c>
      <c r="C37" s="5" t="s">
        <v>16</v>
      </c>
      <c r="D37" s="5" t="s">
        <v>16</v>
      </c>
      <c r="E37" s="4">
        <v>19</v>
      </c>
      <c r="F37" s="4">
        <v>30</v>
      </c>
      <c r="G37" s="8">
        <v>4.4400000000000004</v>
      </c>
      <c r="I37" s="13" t="s">
        <v>105</v>
      </c>
    </row>
    <row r="38" spans="1:9" ht="25" x14ac:dyDescent="0.25">
      <c r="A38" s="7" t="s">
        <v>45</v>
      </c>
      <c r="B38" s="4">
        <v>0</v>
      </c>
      <c r="C38" s="5" t="s">
        <v>16</v>
      </c>
      <c r="D38" s="5" t="s">
        <v>16</v>
      </c>
      <c r="E38" s="4">
        <v>19</v>
      </c>
      <c r="F38" s="4">
        <v>18</v>
      </c>
      <c r="G38" s="8">
        <v>3.98</v>
      </c>
      <c r="I38" s="12">
        <f>3.98-4.18</f>
        <v>-0.19999999999999973</v>
      </c>
    </row>
    <row r="40" spans="1:9" x14ac:dyDescent="0.25">
      <c r="A40" s="6" t="s">
        <v>5</v>
      </c>
      <c r="B40" s="2" t="s">
        <v>46</v>
      </c>
      <c r="C40" s="2" t="s">
        <v>13</v>
      </c>
      <c r="D40" s="2" t="s">
        <v>14</v>
      </c>
    </row>
    <row r="41" spans="1:9" ht="25" x14ac:dyDescent="0.25">
      <c r="A41" s="7" t="s">
        <v>47</v>
      </c>
      <c r="B41" s="4">
        <v>49</v>
      </c>
      <c r="C41" s="4">
        <v>6</v>
      </c>
      <c r="D41" s="8">
        <v>1.1100000000000001</v>
      </c>
      <c r="I41" s="11">
        <f>1.11-1.03</f>
        <v>8.0000000000000071E-2</v>
      </c>
    </row>
    <row r="43" spans="1:9" x14ac:dyDescent="0.25">
      <c r="A43" s="17" t="s">
        <v>48</v>
      </c>
      <c r="B43" s="16"/>
      <c r="C43" s="16"/>
      <c r="D43" s="16"/>
      <c r="E43" s="16"/>
      <c r="F43" s="16"/>
      <c r="G43" s="16"/>
    </row>
    <row r="44" spans="1:9" x14ac:dyDescent="0.25">
      <c r="A44" s="17" t="s">
        <v>49</v>
      </c>
      <c r="B44" s="16"/>
      <c r="C44" s="16"/>
      <c r="D44" s="16"/>
      <c r="E44" s="16"/>
      <c r="F44" s="16"/>
      <c r="G44" s="16"/>
    </row>
    <row r="46" spans="1:9" ht="50" x14ac:dyDescent="0.25">
      <c r="A46" s="6" t="s">
        <v>50</v>
      </c>
      <c r="B46" s="2" t="s">
        <v>51</v>
      </c>
      <c r="C46" s="2" t="s">
        <v>52</v>
      </c>
      <c r="D46" s="2" t="s">
        <v>53</v>
      </c>
      <c r="E46" s="2" t="s">
        <v>54</v>
      </c>
      <c r="F46" s="2" t="s">
        <v>55</v>
      </c>
      <c r="G46" s="2" t="s">
        <v>14</v>
      </c>
    </row>
    <row r="47" spans="1:9" x14ac:dyDescent="0.25">
      <c r="A47" s="7" t="s">
        <v>56</v>
      </c>
      <c r="B47" s="4">
        <v>50</v>
      </c>
      <c r="C47" s="4">
        <v>5</v>
      </c>
      <c r="D47" s="4">
        <v>0</v>
      </c>
      <c r="E47" s="4">
        <v>0</v>
      </c>
      <c r="F47" s="4">
        <v>0</v>
      </c>
      <c r="G47" s="8">
        <v>4.91</v>
      </c>
      <c r="I47" s="11">
        <f>4.91-4.84</f>
        <v>7.0000000000000284E-2</v>
      </c>
    </row>
    <row r="49" spans="1:9" ht="37.5" x14ac:dyDescent="0.25">
      <c r="A49" s="6" t="s">
        <v>57</v>
      </c>
      <c r="B49" s="2" t="s">
        <v>51</v>
      </c>
      <c r="C49" s="2" t="s">
        <v>52</v>
      </c>
      <c r="D49" s="2" t="s">
        <v>53</v>
      </c>
      <c r="E49" s="2" t="s">
        <v>54</v>
      </c>
      <c r="F49" s="2" t="s">
        <v>55</v>
      </c>
      <c r="G49" s="2" t="s">
        <v>14</v>
      </c>
    </row>
    <row r="50" spans="1:9" ht="25" x14ac:dyDescent="0.25">
      <c r="A50" s="7" t="s">
        <v>58</v>
      </c>
      <c r="B50" s="5" t="s">
        <v>16</v>
      </c>
      <c r="C50" s="5" t="s">
        <v>16</v>
      </c>
      <c r="D50" s="4">
        <v>0</v>
      </c>
      <c r="E50" s="4">
        <v>0</v>
      </c>
      <c r="F50" s="4">
        <v>0</v>
      </c>
      <c r="G50" s="8">
        <v>4.96</v>
      </c>
      <c r="I50" s="11">
        <f>4.96-4.95</f>
        <v>9.9999999999997868E-3</v>
      </c>
    </row>
    <row r="52" spans="1:9" x14ac:dyDescent="0.25">
      <c r="A52" s="6" t="s">
        <v>5</v>
      </c>
      <c r="B52" s="2" t="s">
        <v>46</v>
      </c>
      <c r="C52" s="2" t="s">
        <v>13</v>
      </c>
      <c r="D52" s="2" t="s">
        <v>14</v>
      </c>
    </row>
    <row r="53" spans="1:9" ht="25" x14ac:dyDescent="0.25">
      <c r="A53" s="7" t="s">
        <v>59</v>
      </c>
      <c r="B53" s="4">
        <v>41</v>
      </c>
      <c r="C53" s="4">
        <v>14</v>
      </c>
      <c r="D53" s="8">
        <v>1.25</v>
      </c>
      <c r="I53" s="13" t="s">
        <v>105</v>
      </c>
    </row>
    <row r="55" spans="1:9" x14ac:dyDescent="0.25">
      <c r="A55" s="17" t="s">
        <v>60</v>
      </c>
      <c r="B55" s="16"/>
      <c r="C55" s="16"/>
      <c r="D55" s="16"/>
      <c r="E55" s="16"/>
      <c r="F55" s="16"/>
      <c r="G55" s="16"/>
    </row>
    <row r="56" spans="1:9" x14ac:dyDescent="0.25">
      <c r="A56" s="17" t="s">
        <v>61</v>
      </c>
      <c r="B56" s="16"/>
      <c r="C56" s="16"/>
      <c r="D56" s="16"/>
      <c r="E56" s="16"/>
      <c r="F56" s="16"/>
      <c r="G56" s="16"/>
    </row>
    <row r="58" spans="1:9" ht="37.5" x14ac:dyDescent="0.25">
      <c r="A58" s="6" t="s">
        <v>5</v>
      </c>
      <c r="B58" s="2" t="s">
        <v>30</v>
      </c>
      <c r="C58" s="2" t="s">
        <v>31</v>
      </c>
      <c r="D58" s="2" t="s">
        <v>32</v>
      </c>
      <c r="E58" s="2" t="s">
        <v>33</v>
      </c>
      <c r="F58" s="2" t="s">
        <v>34</v>
      </c>
      <c r="G58" s="2" t="s">
        <v>14</v>
      </c>
    </row>
    <row r="59" spans="1:9" x14ac:dyDescent="0.25">
      <c r="A59" s="7" t="s">
        <v>62</v>
      </c>
      <c r="B59" s="4">
        <v>5</v>
      </c>
      <c r="C59" s="4">
        <v>6</v>
      </c>
      <c r="D59" s="4">
        <v>8</v>
      </c>
      <c r="E59" s="4">
        <v>25</v>
      </c>
      <c r="F59" s="4">
        <v>10</v>
      </c>
      <c r="G59" s="8">
        <v>3.54</v>
      </c>
      <c r="I59" s="12">
        <f>3.54-3.65</f>
        <v>-0.10999999999999988</v>
      </c>
    </row>
    <row r="60" spans="1:9" x14ac:dyDescent="0.25">
      <c r="A60" s="7" t="s">
        <v>63</v>
      </c>
      <c r="B60" s="5" t="s">
        <v>16</v>
      </c>
      <c r="C60" s="5" t="s">
        <v>16</v>
      </c>
      <c r="D60" s="4">
        <v>4</v>
      </c>
      <c r="E60" s="4">
        <v>29</v>
      </c>
      <c r="F60" s="4">
        <v>17</v>
      </c>
      <c r="G60" s="8">
        <v>4.04</v>
      </c>
      <c r="I60" s="11">
        <f>4.04-3.97</f>
        <v>6.999999999999984E-2</v>
      </c>
    </row>
    <row r="61" spans="1:9" x14ac:dyDescent="0.25">
      <c r="A61" s="7" t="s">
        <v>64</v>
      </c>
      <c r="B61" s="5" t="s">
        <v>16</v>
      </c>
      <c r="C61" s="5" t="s">
        <v>16</v>
      </c>
      <c r="D61" s="4">
        <v>15</v>
      </c>
      <c r="E61" s="4">
        <v>19</v>
      </c>
      <c r="F61" s="4">
        <v>15</v>
      </c>
      <c r="G61" s="8">
        <v>3.78</v>
      </c>
      <c r="I61" s="12">
        <f>3.78-3.99</f>
        <v>-0.21000000000000041</v>
      </c>
    </row>
    <row r="63" spans="1:9" x14ac:dyDescent="0.25">
      <c r="A63" s="17" t="s">
        <v>48</v>
      </c>
      <c r="B63" s="16"/>
      <c r="C63" s="16"/>
      <c r="D63" s="16"/>
      <c r="E63" s="16"/>
      <c r="F63" s="16"/>
      <c r="G63" s="16"/>
    </row>
    <row r="64" spans="1:9" x14ac:dyDescent="0.25">
      <c r="A64" s="17" t="s">
        <v>65</v>
      </c>
      <c r="B64" s="16"/>
      <c r="C64" s="16"/>
      <c r="D64" s="16"/>
      <c r="E64" s="16"/>
      <c r="F64" s="16"/>
      <c r="G64" s="16"/>
      <c r="H64" s="16"/>
    </row>
    <row r="66" spans="1:9" ht="37.5" x14ac:dyDescent="0.25">
      <c r="A66" s="6" t="s">
        <v>66</v>
      </c>
      <c r="B66" s="2" t="s">
        <v>30</v>
      </c>
      <c r="C66" s="2" t="s">
        <v>31</v>
      </c>
      <c r="D66" s="2" t="s">
        <v>32</v>
      </c>
      <c r="E66" s="2" t="s">
        <v>33</v>
      </c>
      <c r="F66" s="2" t="s">
        <v>34</v>
      </c>
      <c r="G66" s="2" t="s">
        <v>67</v>
      </c>
      <c r="H66" s="2" t="s">
        <v>14</v>
      </c>
    </row>
    <row r="67" spans="1:9" ht="25" x14ac:dyDescent="0.25">
      <c r="A67" s="7" t="s">
        <v>68</v>
      </c>
      <c r="B67" s="5" t="s">
        <v>16</v>
      </c>
      <c r="C67" s="4">
        <v>0</v>
      </c>
      <c r="D67" s="4">
        <v>4</v>
      </c>
      <c r="E67" s="4">
        <v>20</v>
      </c>
      <c r="F67" s="4">
        <v>28</v>
      </c>
      <c r="G67" s="5" t="s">
        <v>16</v>
      </c>
      <c r="H67" s="8">
        <v>4.24</v>
      </c>
      <c r="I67" s="11">
        <f>4.24-4.13</f>
        <v>0.11000000000000032</v>
      </c>
    </row>
    <row r="68" spans="1:9" ht="25" x14ac:dyDescent="0.25">
      <c r="A68" s="7" t="s">
        <v>69</v>
      </c>
      <c r="B68" s="5" t="s">
        <v>16</v>
      </c>
      <c r="C68" s="5" t="s">
        <v>16</v>
      </c>
      <c r="D68" s="5" t="s">
        <v>16</v>
      </c>
      <c r="E68" s="4">
        <v>24</v>
      </c>
      <c r="F68" s="4">
        <v>24</v>
      </c>
      <c r="G68" s="5" t="s">
        <v>16</v>
      </c>
      <c r="H68" s="8">
        <v>4.2300000000000004</v>
      </c>
      <c r="I68" s="11">
        <f>4.23-4.09</f>
        <v>0.14000000000000057</v>
      </c>
    </row>
    <row r="70" spans="1:9" x14ac:dyDescent="0.25">
      <c r="A70" s="17" t="s">
        <v>70</v>
      </c>
      <c r="B70" s="16"/>
      <c r="C70" s="16"/>
      <c r="D70" s="16"/>
      <c r="E70" s="16"/>
      <c r="F70" s="16"/>
    </row>
    <row r="72" spans="1:9" ht="37.5" x14ac:dyDescent="0.25">
      <c r="A72" s="6" t="s">
        <v>71</v>
      </c>
      <c r="B72" s="2" t="s">
        <v>46</v>
      </c>
      <c r="C72" s="2" t="s">
        <v>72</v>
      </c>
      <c r="D72" s="2" t="s">
        <v>13</v>
      </c>
      <c r="E72" s="2" t="s">
        <v>67</v>
      </c>
      <c r="F72" s="2" t="s">
        <v>14</v>
      </c>
    </row>
    <row r="73" spans="1:9" x14ac:dyDescent="0.25">
      <c r="A73" s="7" t="s">
        <v>73</v>
      </c>
      <c r="B73" s="4">
        <v>15</v>
      </c>
      <c r="C73" s="4">
        <v>21</v>
      </c>
      <c r="D73" s="4">
        <v>13</v>
      </c>
      <c r="E73" s="4">
        <v>6</v>
      </c>
      <c r="F73" s="8">
        <v>1.82</v>
      </c>
      <c r="I73" s="13" t="s">
        <v>105</v>
      </c>
    </row>
    <row r="74" spans="1:9" x14ac:dyDescent="0.25">
      <c r="A74" s="7" t="s">
        <v>74</v>
      </c>
      <c r="B74" s="4">
        <v>14</v>
      </c>
      <c r="C74" s="4">
        <v>0</v>
      </c>
      <c r="D74" s="4">
        <v>0</v>
      </c>
      <c r="E74" s="4">
        <v>0</v>
      </c>
      <c r="F74" s="10">
        <v>3</v>
      </c>
      <c r="I74" s="11">
        <f>3-2</f>
        <v>1</v>
      </c>
    </row>
    <row r="76" spans="1:9" x14ac:dyDescent="0.25">
      <c r="A76" s="17" t="s">
        <v>24</v>
      </c>
      <c r="B76" s="16"/>
      <c r="C76" s="16"/>
      <c r="D76" s="16"/>
      <c r="E76" s="16"/>
      <c r="F76" s="16"/>
      <c r="G76" s="16"/>
    </row>
    <row r="77" spans="1:9" x14ac:dyDescent="0.25">
      <c r="A77" s="17" t="s">
        <v>75</v>
      </c>
      <c r="B77" s="16"/>
      <c r="C77" s="16"/>
      <c r="D77" s="16"/>
      <c r="E77" s="16"/>
      <c r="F77" s="16"/>
      <c r="G77" s="16"/>
    </row>
    <row r="79" spans="1:9" ht="37.5" x14ac:dyDescent="0.25">
      <c r="A79" s="6" t="s">
        <v>76</v>
      </c>
      <c r="B79" s="2" t="s">
        <v>30</v>
      </c>
      <c r="C79" s="2" t="s">
        <v>31</v>
      </c>
      <c r="D79" s="2" t="s">
        <v>32</v>
      </c>
      <c r="E79" s="2" t="s">
        <v>33</v>
      </c>
      <c r="F79" s="2" t="s">
        <v>34</v>
      </c>
      <c r="G79" s="2" t="s">
        <v>14</v>
      </c>
    </row>
    <row r="80" spans="1:9" x14ac:dyDescent="0.25">
      <c r="A80" s="7" t="s">
        <v>77</v>
      </c>
      <c r="B80" s="5" t="s">
        <v>16</v>
      </c>
      <c r="C80" s="5" t="s">
        <v>16</v>
      </c>
      <c r="D80" s="4">
        <v>7</v>
      </c>
      <c r="E80" s="4">
        <v>21</v>
      </c>
      <c r="F80" s="4">
        <v>25</v>
      </c>
      <c r="G80" s="8">
        <v>4.24</v>
      </c>
      <c r="I80" s="11">
        <f>4.24-4.23</f>
        <v>9.9999999999997868E-3</v>
      </c>
    </row>
    <row r="81" spans="1:9" x14ac:dyDescent="0.25">
      <c r="A81" s="7" t="s">
        <v>78</v>
      </c>
      <c r="B81" s="4">
        <v>0</v>
      </c>
      <c r="C81" s="4">
        <v>0</v>
      </c>
      <c r="D81" s="4">
        <v>13</v>
      </c>
      <c r="E81" s="4">
        <v>30</v>
      </c>
      <c r="F81" s="4">
        <v>12</v>
      </c>
      <c r="G81" s="8">
        <v>3.98</v>
      </c>
      <c r="I81" s="12">
        <f>3.98-4.16</f>
        <v>-0.18000000000000016</v>
      </c>
    </row>
    <row r="82" spans="1:9" ht="25" x14ac:dyDescent="0.25">
      <c r="A82" s="7" t="s">
        <v>79</v>
      </c>
      <c r="B82" s="4">
        <v>0</v>
      </c>
      <c r="C82" s="4">
        <v>0</v>
      </c>
      <c r="D82" s="4">
        <v>5</v>
      </c>
      <c r="E82" s="4">
        <v>32</v>
      </c>
      <c r="F82" s="4">
        <v>18</v>
      </c>
      <c r="G82" s="8">
        <v>4.24</v>
      </c>
      <c r="I82" s="11">
        <f>4.24-4.22</f>
        <v>2.0000000000000462E-2</v>
      </c>
    </row>
    <row r="83" spans="1:9" ht="25" x14ac:dyDescent="0.25">
      <c r="A83" s="7" t="s">
        <v>80</v>
      </c>
      <c r="B83" s="4">
        <v>0</v>
      </c>
      <c r="C83" s="4">
        <v>4</v>
      </c>
      <c r="D83" s="4">
        <v>14</v>
      </c>
      <c r="E83" s="4">
        <v>17</v>
      </c>
      <c r="F83" s="4">
        <v>20</v>
      </c>
      <c r="G83" s="8">
        <v>3.96</v>
      </c>
      <c r="I83" s="12">
        <f>3.96-4.14</f>
        <v>-0.17999999999999972</v>
      </c>
    </row>
    <row r="84" spans="1:9" ht="25" x14ac:dyDescent="0.25">
      <c r="A84" s="7" t="s">
        <v>81</v>
      </c>
      <c r="B84" s="4">
        <v>0</v>
      </c>
      <c r="C84" s="5" t="s">
        <v>16</v>
      </c>
      <c r="D84" s="5" t="s">
        <v>16</v>
      </c>
      <c r="E84" s="4">
        <v>23</v>
      </c>
      <c r="F84" s="4">
        <v>27</v>
      </c>
      <c r="G84" s="8">
        <v>4.3600000000000003</v>
      </c>
      <c r="I84" s="11">
        <f>4.36-4.32</f>
        <v>4.0000000000000036E-2</v>
      </c>
    </row>
    <row r="85" spans="1:9" ht="25" x14ac:dyDescent="0.25">
      <c r="A85" s="7" t="s">
        <v>82</v>
      </c>
      <c r="B85" s="4">
        <v>3</v>
      </c>
      <c r="C85" s="4">
        <v>5</v>
      </c>
      <c r="D85" s="4">
        <v>9</v>
      </c>
      <c r="E85" s="4">
        <v>22</v>
      </c>
      <c r="F85" s="4">
        <v>15</v>
      </c>
      <c r="G85" s="8">
        <v>3.76</v>
      </c>
      <c r="I85" s="12">
        <f>3.76-3.84</f>
        <v>-8.0000000000000071E-2</v>
      </c>
    </row>
    <row r="87" spans="1:9" x14ac:dyDescent="0.25">
      <c r="A87" s="17" t="s">
        <v>83</v>
      </c>
      <c r="B87" s="16"/>
      <c r="C87" s="16"/>
      <c r="D87" s="16"/>
      <c r="E87" s="16"/>
      <c r="F87" s="16"/>
      <c r="G87" s="16"/>
    </row>
    <row r="89" spans="1:9" ht="37.5" x14ac:dyDescent="0.25">
      <c r="A89" s="6" t="s">
        <v>84</v>
      </c>
      <c r="B89" s="2" t="s">
        <v>46</v>
      </c>
      <c r="C89" s="2" t="s">
        <v>85</v>
      </c>
      <c r="D89" s="2" t="s">
        <v>13</v>
      </c>
      <c r="E89" s="2" t="s">
        <v>14</v>
      </c>
    </row>
    <row r="90" spans="1:9" ht="37.5" x14ac:dyDescent="0.25">
      <c r="A90" s="7" t="s">
        <v>86</v>
      </c>
      <c r="B90" s="4">
        <v>47</v>
      </c>
      <c r="C90" s="4">
        <v>7</v>
      </c>
      <c r="D90" s="4">
        <v>0</v>
      </c>
      <c r="E90" s="8">
        <v>1.1299999999999999</v>
      </c>
      <c r="I90" s="12">
        <f>1.13-1.24</f>
        <v>-0.1100000000000001</v>
      </c>
    </row>
    <row r="92" spans="1:9" ht="37.5" x14ac:dyDescent="0.25">
      <c r="A92" s="6" t="s">
        <v>5</v>
      </c>
      <c r="B92" s="2" t="s">
        <v>46</v>
      </c>
      <c r="C92" s="2" t="s">
        <v>87</v>
      </c>
      <c r="D92" s="2" t="s">
        <v>13</v>
      </c>
      <c r="E92" s="2" t="s">
        <v>14</v>
      </c>
    </row>
    <row r="93" spans="1:9" x14ac:dyDescent="0.25">
      <c r="A93" s="7" t="s">
        <v>88</v>
      </c>
      <c r="B93" s="4">
        <v>5</v>
      </c>
      <c r="C93" s="4">
        <v>7</v>
      </c>
      <c r="D93" s="4">
        <v>32</v>
      </c>
      <c r="E93" s="8">
        <v>2.61</v>
      </c>
      <c r="I93" s="11">
        <f>2.61-2.32</f>
        <v>0.29000000000000004</v>
      </c>
    </row>
    <row r="95" spans="1:9" ht="37.5" x14ac:dyDescent="0.25">
      <c r="A95" s="6" t="s">
        <v>89</v>
      </c>
      <c r="B95" s="2" t="s">
        <v>90</v>
      </c>
      <c r="C95" s="2" t="s">
        <v>91</v>
      </c>
      <c r="D95" s="2" t="s">
        <v>92</v>
      </c>
      <c r="E95" s="2" t="s">
        <v>93</v>
      </c>
      <c r="F95" s="2" t="s">
        <v>94</v>
      </c>
      <c r="G95" s="2" t="s">
        <v>14</v>
      </c>
    </row>
    <row r="96" spans="1:9" x14ac:dyDescent="0.25">
      <c r="A96" s="7" t="s">
        <v>95</v>
      </c>
      <c r="B96" s="4">
        <v>0</v>
      </c>
      <c r="C96" s="5" t="s">
        <v>16</v>
      </c>
      <c r="D96" s="5" t="s">
        <v>16</v>
      </c>
      <c r="E96" s="4">
        <v>17</v>
      </c>
      <c r="F96" s="4">
        <v>25</v>
      </c>
      <c r="G96" s="8">
        <v>4.41</v>
      </c>
      <c r="I96" s="11">
        <f>4.41-4.4</f>
        <v>9.9999999999997868E-3</v>
      </c>
    </row>
    <row r="97" spans="1:9" x14ac:dyDescent="0.25">
      <c r="A97" s="7" t="s">
        <v>96</v>
      </c>
      <c r="B97" s="4">
        <v>0</v>
      </c>
      <c r="C97" s="4">
        <v>0</v>
      </c>
      <c r="D97" s="5" t="s">
        <v>16</v>
      </c>
      <c r="E97" s="5" t="s">
        <v>16</v>
      </c>
      <c r="F97" s="4">
        <v>26</v>
      </c>
      <c r="G97" s="8">
        <v>4.54</v>
      </c>
      <c r="I97" s="11">
        <f>4.54-4.41</f>
        <v>0.12999999999999989</v>
      </c>
    </row>
    <row r="98" spans="1:9" x14ac:dyDescent="0.25">
      <c r="A98" s="7" t="s">
        <v>97</v>
      </c>
      <c r="B98" s="4">
        <v>0</v>
      </c>
      <c r="C98" s="5" t="s">
        <v>16</v>
      </c>
      <c r="D98" s="5" t="s">
        <v>16</v>
      </c>
      <c r="E98" s="4">
        <v>19</v>
      </c>
      <c r="F98" s="4">
        <v>23</v>
      </c>
      <c r="G98" s="8">
        <v>4.3600000000000003</v>
      </c>
      <c r="I98" s="11">
        <f>4.36-4.2</f>
        <v>0.16000000000000014</v>
      </c>
    </row>
    <row r="99" spans="1:9" x14ac:dyDescent="0.25">
      <c r="A99" s="7" t="s">
        <v>98</v>
      </c>
      <c r="B99" s="4">
        <v>3</v>
      </c>
      <c r="C99" s="4">
        <v>3</v>
      </c>
      <c r="D99" s="4">
        <v>8</v>
      </c>
      <c r="E99" s="4">
        <v>16</v>
      </c>
      <c r="F99" s="4">
        <v>16</v>
      </c>
      <c r="G99" s="8">
        <v>3.85</v>
      </c>
      <c r="I99" s="12">
        <f>3.85-4.13</f>
        <v>-0.2799999999999998</v>
      </c>
    </row>
    <row r="101" spans="1:9" x14ac:dyDescent="0.25">
      <c r="A101" s="17" t="s">
        <v>99</v>
      </c>
      <c r="B101" s="16"/>
      <c r="C101" s="16"/>
      <c r="D101" s="16"/>
      <c r="E101" s="16"/>
      <c r="F101" s="16"/>
      <c r="G101" s="16"/>
    </row>
    <row r="102" spans="1:9" x14ac:dyDescent="0.25">
      <c r="A102" s="17" t="s">
        <v>100</v>
      </c>
      <c r="B102" s="16"/>
      <c r="C102" s="16"/>
      <c r="D102" s="16"/>
      <c r="E102" s="16"/>
      <c r="F102" s="16"/>
      <c r="G102" s="16"/>
    </row>
    <row r="104" spans="1:9" ht="37.5" x14ac:dyDescent="0.25">
      <c r="A104" s="6" t="s">
        <v>101</v>
      </c>
      <c r="B104" s="2" t="s">
        <v>30</v>
      </c>
      <c r="C104" s="2" t="s">
        <v>31</v>
      </c>
      <c r="D104" s="2" t="s">
        <v>32</v>
      </c>
      <c r="E104" s="2" t="s">
        <v>33</v>
      </c>
      <c r="F104" s="2" t="s">
        <v>34</v>
      </c>
      <c r="G104" s="2" t="s">
        <v>14</v>
      </c>
    </row>
    <row r="105" spans="1:9" x14ac:dyDescent="0.25">
      <c r="A105" s="7" t="s">
        <v>102</v>
      </c>
      <c r="B105" s="4">
        <v>4</v>
      </c>
      <c r="C105" s="4">
        <v>3</v>
      </c>
      <c r="D105" s="4">
        <v>10</v>
      </c>
      <c r="E105" s="4">
        <v>25</v>
      </c>
      <c r="F105" s="4">
        <v>12</v>
      </c>
      <c r="G105" s="9">
        <v>3.7</v>
      </c>
      <c r="I105" s="12">
        <f>3.7-3.87</f>
        <v>-0.16999999999999993</v>
      </c>
    </row>
    <row r="106" spans="1:9" x14ac:dyDescent="0.25">
      <c r="A106" s="7" t="s">
        <v>103</v>
      </c>
      <c r="B106" s="4">
        <v>3</v>
      </c>
      <c r="C106" s="4">
        <v>5</v>
      </c>
      <c r="D106" s="4">
        <v>12</v>
      </c>
      <c r="E106" s="4">
        <v>23</v>
      </c>
      <c r="F106" s="4">
        <v>9</v>
      </c>
      <c r="G106" s="8">
        <v>3.58</v>
      </c>
      <c r="I106" s="12">
        <f>3.58-3.91</f>
        <v>-0.33000000000000007</v>
      </c>
    </row>
  </sheetData>
  <mergeCells count="20">
    <mergeCell ref="A76:G76"/>
    <mergeCell ref="A77:G77"/>
    <mergeCell ref="A87:G87"/>
    <mergeCell ref="A101:G101"/>
    <mergeCell ref="A102:G102"/>
    <mergeCell ref="A55:G55"/>
    <mergeCell ref="A56:G56"/>
    <mergeCell ref="A63:G63"/>
    <mergeCell ref="A64:H64"/>
    <mergeCell ref="A70:F70"/>
    <mergeCell ref="A23:G23"/>
    <mergeCell ref="A31:G31"/>
    <mergeCell ref="A32:G32"/>
    <mergeCell ref="A43:G43"/>
    <mergeCell ref="A44:G44"/>
    <mergeCell ref="A5:G5"/>
    <mergeCell ref="A6:G6"/>
    <mergeCell ref="A7:G7"/>
    <mergeCell ref="A15:G15"/>
    <mergeCell ref="A16:G16"/>
  </mergeCells>
  <pageMargins left="0.75" right="0.75" top="1" bottom="1" header="0.5" footer="0.5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092338AA96AA4AB09141D16A997434" ma:contentTypeVersion="12" ma:contentTypeDescription="Opprett et nytt dokument." ma:contentTypeScope="" ma:versionID="7315a887b15347f3d071040dbf9aae31">
  <xsd:schema xmlns:xsd="http://www.w3.org/2001/XMLSchema" xmlns:xs="http://www.w3.org/2001/XMLSchema" xmlns:p="http://schemas.microsoft.com/office/2006/metadata/properties" xmlns:ns2="bd561777-1242-4329-9562-5aa0b08ff7d3" xmlns:ns3="7ec826d5-f9f0-4dc4-8119-476c94fcec6e" targetNamespace="http://schemas.microsoft.com/office/2006/metadata/properties" ma:root="true" ma:fieldsID="5553e43fcf2b3c8b7f1afc454264aec2" ns2:_="" ns3:_="">
    <xsd:import namespace="bd561777-1242-4329-9562-5aa0b08ff7d3"/>
    <xsd:import namespace="7ec826d5-f9f0-4dc4-8119-476c94fcec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61777-1242-4329-9562-5aa0b08ff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826d5-f9f0-4dc4-8119-476c94fcec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2204D9-A125-494C-9805-3E333FD19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561777-1242-4329-9562-5aa0b08ff7d3"/>
    <ds:schemaRef ds:uri="7ec826d5-f9f0-4dc4-8119-476c94fcec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349F05-BBBB-4339-BA29-93A154BC1C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0DD9F6-32CF-4524-8408-3A7FA174BAE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Andre Rotmo</dc:creator>
  <cp:keywords/>
  <dc:description/>
  <cp:lastModifiedBy>Kim Andre Rotmo</cp:lastModifiedBy>
  <dcterms:created xsi:type="dcterms:W3CDTF">2021-01-08T14:58:27Z</dcterms:created>
  <dcterms:modified xsi:type="dcterms:W3CDTF">2021-02-08T11:48:37Z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0x010100DD092338AA96AA4AB09141D16A997434</vt:lpwstr>
  </property>
</Properties>
</file>